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75" windowHeight="8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4" i="1" l="1"/>
  <c r="J6" i="1"/>
  <c r="J7" i="1"/>
  <c r="J8" i="1"/>
  <c r="J9" i="1"/>
  <c r="J10" i="1"/>
  <c r="J11" i="1"/>
  <c r="J12" i="1"/>
  <c r="J13" i="1"/>
  <c r="J14" i="1"/>
  <c r="J15" i="1"/>
  <c r="J16" i="1"/>
  <c r="J5" i="1"/>
  <c r="I6" i="1"/>
  <c r="I7" i="1"/>
  <c r="I8" i="1"/>
  <c r="I9" i="1"/>
  <c r="I10" i="1"/>
  <c r="I11" i="1"/>
  <c r="I12" i="1"/>
  <c r="I13" i="1"/>
  <c r="I14" i="1"/>
  <c r="I15" i="1"/>
  <c r="I16" i="1"/>
  <c r="I5" i="1"/>
  <c r="G22" i="1"/>
  <c r="G21" i="1"/>
  <c r="C17" i="1" l="1"/>
  <c r="G23" i="1"/>
  <c r="G20" i="1"/>
  <c r="G19" i="1"/>
  <c r="H6" i="1"/>
  <c r="H7" i="1"/>
  <c r="H8" i="1"/>
  <c r="H9" i="1"/>
  <c r="H10" i="1"/>
  <c r="H11" i="1"/>
  <c r="H12" i="1"/>
  <c r="H13" i="1"/>
  <c r="H14" i="1"/>
  <c r="H15" i="1"/>
  <c r="H16" i="1"/>
  <c r="H5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<sst xmlns="http://schemas.openxmlformats.org/spreadsheetml/2006/main" count="49" uniqueCount="36">
  <si>
    <t>Lookup Table</t>
  </si>
  <si>
    <t>Today's date:</t>
  </si>
  <si>
    <t>Crazy Cars</t>
  </si>
  <si>
    <t>Salesperson</t>
  </si>
  <si>
    <t>Brown</t>
  </si>
  <si>
    <t>Taylor</t>
  </si>
  <si>
    <t>Harris</t>
  </si>
  <si>
    <t>Robinson</t>
  </si>
  <si>
    <t>Walker</t>
  </si>
  <si>
    <t>King</t>
  </si>
  <si>
    <t>Car Description</t>
  </si>
  <si>
    <t>Purchase Date</t>
  </si>
  <si>
    <t>48-month Payment Plan</t>
  </si>
  <si>
    <t>Base Cost of Car</t>
  </si>
  <si>
    <t>State Sales Tax</t>
  </si>
  <si>
    <t>Total Cost with Tax</t>
  </si>
  <si>
    <t>Total for all sales:</t>
  </si>
  <si>
    <t>Average price:</t>
  </si>
  <si>
    <t>Lowest price:</t>
  </si>
  <si>
    <t>Highest price:</t>
  </si>
  <si>
    <t>2003 Hybrid Sedan</t>
  </si>
  <si>
    <t>2007 Hybrid Sedan</t>
  </si>
  <si>
    <t>Mileage</t>
  </si>
  <si>
    <t>2007 Hybrid Sport Utility</t>
  </si>
  <si>
    <t>2008 Hybrid Sport Utility</t>
  </si>
  <si>
    <t>2007 Sport Utility (SUV)</t>
  </si>
  <si>
    <t>2007 Minivan-LX</t>
  </si>
  <si>
    <t>2007 Minivan-EX</t>
  </si>
  <si>
    <t>1998 Minivan-GL</t>
  </si>
  <si>
    <t>2008 Minivan-LE</t>
  </si>
  <si>
    <t>2007 Crossover-SE</t>
  </si>
  <si>
    <t>2008 Crossover-SE</t>
  </si>
  <si>
    <t>Bonus:</t>
  </si>
  <si>
    <t>Auto Sales and Commissions (Part-Time Staff)</t>
  </si>
  <si>
    <t>Interest rate:</t>
  </si>
  <si>
    <t>Salesperson Commission
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</si>
</sst>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.00_);_([$$-409]* \(#,##0.00\);_([$$-409]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8" applyNumberFormat="0" applyFill="0" applyAlignment="0" applyProtection="0"/>
    <xf numFmtId="0" fontId="5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 applyNumberFormat="0" applyFill="0" applyBorder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1" fillId="0" borderId="8" applyNumberFormat="0" applyFill="0" applyAlignment="0" applyProtection="0"/>
    <xf numFmtId="0" fontId="6" fillId="0" borderId="0"/>
    <xf numFmtId="0" fontId="5" fillId="3" borderId="0" applyNumberFormat="0" applyBorder="0" applyAlignment="0" applyProtection="0"/>
  </cellStyleXfs>
  <cellXfs count="26">
    <xf numFmtId="0" fontId="0" fillId="0" borderId="0" xfId="0"/>
    <xf numFmtId="0" fontId="6" fillId="0" borderId="0" xfId="1"/>
    <xf numFmtId="0" fontId="6" fillId="2" borderId="1" xfId="2" applyFill="1" applyBorder="1"/>
    <xf numFmtId="0" fontId="6" fillId="2" borderId="2" xfId="3" applyFill="1" applyBorder="1"/>
    <xf numFmtId="0" fontId="6" fillId="2" borderId="3" xfId="4" applyFill="1" applyBorder="1"/>
    <xf numFmtId="0" fontId="6" fillId="2" borderId="4" xfId="5" applyFill="1" applyBorder="1"/>
    <xf numFmtId="0" fontId="6" fillId="2" borderId="5" xfId="6" applyFill="1" applyBorder="1"/>
    <xf numFmtId="14" fontId="6" fillId="0" borderId="0" xfId="7" applyNumberFormat="1"/>
    <xf numFmtId="0" fontId="2" fillId="0" borderId="0" xfId="8" applyAlignment="1">
      <alignment horizontal="right"/>
    </xf>
    <xf numFmtId="0" fontId="2" fillId="0" borderId="0" xfId="9" applyFill="1" applyBorder="1" applyAlignment="1">
      <alignment horizontal="right"/>
    </xf>
    <xf numFmtId="0" fontId="1" fillId="0" borderId="6" xfId="10" applyBorder="1" applyAlignment="1">
      <alignment horizontal="center"/>
    </xf>
    <xf numFmtId="0" fontId="4" fillId="3" borderId="0" xfId="11" applyFont="1" applyAlignment="1">
      <alignment horizontal="center"/>
    </xf>
    <xf numFmtId="164" fontId="6" fillId="0" borderId="0" xfId="12" applyNumberFormat="1"/>
    <xf numFmtId="3" fontId="6" fillId="0" borderId="0" xfId="13" applyNumberFormat="1"/>
    <xf numFmtId="165" fontId="6" fillId="0" borderId="0" xfId="14" applyNumberFormat="1"/>
    <xf numFmtId="10" fontId="1" fillId="0" borderId="9" xfId="19" applyNumberFormat="1" applyBorder="1" applyAlignment="1">
      <alignment horizontal="center"/>
    </xf>
    <xf numFmtId="10" fontId="6" fillId="0" borderId="0" xfId="20" applyNumberFormat="1"/>
    <xf numFmtId="0" fontId="4" fillId="3" borderId="0" xfId="21" applyFont="1" applyAlignment="1">
      <alignment horizontal="center" wrapText="1"/>
    </xf>
    <xf numFmtId="165" fontId="2" fillId="0" borderId="0" xfId="8" applyNumberFormat="1" applyAlignment="1">
      <alignment horizontal="right"/>
    </xf>
    <xf numFmtId="14" fontId="2" fillId="0" borderId="0" xfId="8" applyNumberFormat="1" applyAlignment="1">
      <alignment horizontal="right"/>
    </xf>
    <xf numFmtId="0" fontId="3" fillId="0" borderId="8" xfId="15" applyBorder="1" applyAlignment="1">
      <alignment horizontal="center"/>
    </xf>
    <xf numFmtId="0" fontId="1" fillId="0" borderId="8" xfId="16" applyAlignment="1">
      <alignment horizontal="center"/>
    </xf>
    <xf numFmtId="0" fontId="1" fillId="0" borderId="6" xfId="17" applyBorder="1" applyAlignment="1">
      <alignment horizontal="center"/>
    </xf>
    <xf numFmtId="0" fontId="1" fillId="0" borderId="7" xfId="18" applyBorder="1" applyAlignment="1">
      <alignment horizontal="center"/>
    </xf>
    <xf numFmtId="165" fontId="0" fillId="0" borderId="0" xfId="14" applyNumberFormat="1" applyFont="1"/>
    <xf numFmtId="165" fontId="0" fillId="0" borderId="0" xfId="0" applyNumberFormat="1"/>
  </cellXfs>
  <cellStyles count="22">
    <cellStyle name="/q+tbbYg4T8WaDK3yHDnXpprIajYydIJpmDmvsviTUU=-~uqr1wE7NwZWfA1EXygEYqA==" xfId="7"/>
    <cellStyle name="3UlsNIbGoRzT3jJIQlx5accvRzpI1WkXV3Bhqr79IXY=-~NmiwGskEbjgPT34dyFTCxQ==" xfId="16"/>
    <cellStyle name="5MDGUyJ6Gf73e7t5reDl724jPd7c3vdWIbn7Id1Y+4k=-~rXlB9MEgOuYEL2riD92NeA==" xfId="14"/>
    <cellStyle name="5NzxX1heyw030tmr8FC7KMOPMX8X4rOFi+TJXwDXkfE=-~tCLEViyu4xaUmGokRD4hpw==" xfId="1"/>
    <cellStyle name="a2pwcaklzC/th2j5aeHGvXDEq5F7d83IUL+tFxgsE3M=-~7g0ji/TrJuPYw5YBI7BjNA==" xfId="18"/>
    <cellStyle name="AA1qFHMmVT1x+jJ5JBGa4QB39NlLKFwy0evY0HfEUP4=-~AZytEh6vMGQcSSNvQdy5hg==" xfId="9"/>
    <cellStyle name="acbiB/ju3UR5Pln9PHE1qLilJ5ZWb/t7jNksxHzBu9E=-~NsoMzwkCChu7lTuOY1c5pg==" xfId="20"/>
    <cellStyle name="AU+XDwyfMYFMaCIKPqPU60PXXjT3pDpASW2Wgz7mPFQ=-~doeC96fNZ3+kx88DahQl+w==" xfId="3"/>
    <cellStyle name="cIMmBmyOwYmriEWFOKt6l9rkgjeDRzO8q+PxqsYigvQ=-~7wM3MqT/o0SNtDfR4Jgt0w==" xfId="13"/>
    <cellStyle name="Cu0exki6HYdmY/da+/KGGULzpCyYTMr604Q04mlX204=-~AR24yP84kYBn0ZbSqw8ZNw==" xfId="15"/>
    <cellStyle name="CzAQoFZogTyfCdxJ0k12dk/kALEr7tWNSxOQHRdOt1g=-~Z+wOy3+hJL9Z1r7GwQ/MGg==" xfId="4"/>
    <cellStyle name="hVnyvFHQdqXZ4OYWOwUyb/t3wql6ZcM5lNjQ3IQV8O4=-~70JpLSwO9H4P3G8/4CYW5Q==" xfId="11"/>
    <cellStyle name="hVsiS34t3h4WYEbmr7JlHCwkpqXDi5zuObkoCB9zQfg=-~ldcuv0STEizQWtRVrZ/5xw==" xfId="2"/>
    <cellStyle name="JU/SXbrfSnJ4w2NmCF4nLXw6bM4IAJNIe+PpMvpgNuo=-~/vg+pjHIIhnH1MsSVo+BxA==" xfId="5"/>
    <cellStyle name="Kr0xnIR2wN3dvi7356Ztvpi7Jr4pMewGuR7xU1DpuS0=-~1Q7txQ0GT7ra8z2DEdUiLw==" xfId="17"/>
    <cellStyle name="lylKDwqtZejUeCyWEfuI5MKEpDynVP7UgX1PQ4gN/6s=-~dZJwOJpo+PuGy8JzdgVegQ==" xfId="19"/>
    <cellStyle name="Normal" xfId="0" builtinId="0"/>
    <cellStyle name="qdWKf7Tks+18+/onI1oP/p3K6MleO7NxGnFl1PNhWWA=-~yoGav2Nu4VTBGHp1g95cBw==" xfId="8"/>
    <cellStyle name="rRMlySExhXlqlWHEkSm9THjcbyh+vY5kSongIxY0AOw=-~AHaR8tv4eANGRPghAKRQ1Q==" xfId="12"/>
    <cellStyle name="SB/bpTB48jsyyT3cU3/Nf/eWaACNzsGVo4peHrBZ6Hg=-~J/Vm1YB4h1Jk48lOUntAnw==" xfId="10"/>
    <cellStyle name="TSmE0aC56GHY24D/cvWHdqm/zUU1P0xgSBK6bHyheI4=-~kOFvoyKZIrKMEH7HI5i3qQ==" xfId="21"/>
    <cellStyle name="WLyX6z027tmRDVNE47AWeFzZ+oNkc32I5NRo6nfz9Rc=-~wOH6/h3oi3mINl7l6BgTYQ==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D11" workbookViewId="0">
      <selection activeCell="G24" sqref="G24"/>
    </sheetView>
  </sheetViews>
  <sheetFormatPr defaultRowHeight="15" x14ac:dyDescent="0.25"/>
  <cols>
    <col min="1" max="1" width="27.7109375" bestFit="1" customWidth="1"/>
    <col min="2" max="2" width="11.7109375" bestFit="1" customWidth="1"/>
    <col min="3" max="3" width="22.7109375" bestFit="1" customWidth="1"/>
    <col min="4" max="4" width="17.42578125" customWidth="1"/>
    <col min="5" max="5" width="14.7109375" bestFit="1" customWidth="1"/>
    <col min="6" max="6" width="18.5703125" bestFit="1" customWidth="1"/>
    <col min="7" max="7" width="18.5703125" customWidth="1"/>
    <col min="8" max="8" width="19.85546875" bestFit="1" customWidth="1"/>
    <col min="9" max="9" width="22.5703125" bestFit="1" customWidth="1"/>
    <col min="10" max="10" width="23.42578125" bestFit="1" customWidth="1"/>
  </cols>
  <sheetData>
    <row r="1" spans="1:10" ht="23.25" thickBot="1" x14ac:dyDescent="0.35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.75" thickTop="1" thickBot="1" x14ac:dyDescent="0.35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50.1" customHeight="1" thickTop="1" x14ac:dyDescent="0.25"/>
    <row r="4" spans="1:10" ht="30" x14ac:dyDescent="0.25">
      <c r="B4" s="11" t="s">
        <v>3</v>
      </c>
      <c r="C4" s="11" t="s">
        <v>10</v>
      </c>
      <c r="D4" s="11" t="s">
        <v>22</v>
      </c>
      <c r="E4" s="11" t="s">
        <v>11</v>
      </c>
      <c r="F4" s="11" t="s">
        <v>13</v>
      </c>
      <c r="G4" s="11" t="s">
        <v>14</v>
      </c>
      <c r="H4" s="11" t="s">
        <v>15</v>
      </c>
      <c r="I4" s="11" t="s">
        <v>12</v>
      </c>
      <c r="J4" s="17" t="s">
        <v>35</v>
      </c>
    </row>
    <row r="5" spans="1:10" x14ac:dyDescent="0.25">
      <c r="B5" s="1" t="s">
        <v>4</v>
      </c>
      <c r="C5" s="1" t="s">
        <v>20</v>
      </c>
      <c r="D5" s="13">
        <v>100000</v>
      </c>
      <c r="E5" s="7">
        <v>41077</v>
      </c>
      <c r="F5" s="12">
        <v>9800</v>
      </c>
      <c r="G5" s="14">
        <f>F5*7%</f>
        <v>686.00000000000011</v>
      </c>
      <c r="H5" s="14">
        <f>F5+G5</f>
        <v>10486</v>
      </c>
      <c r="I5" s="24">
        <f>PMT($D$21/12,48,H5)</f>
        <v>-247.4677111194614</v>
      </c>
      <c r="J5" s="16">
        <f>VLOOKUP(F5,$C$24:$D$28,2)</f>
        <v>0.01</v>
      </c>
    </row>
    <row r="6" spans="1:10" x14ac:dyDescent="0.25">
      <c r="B6" s="1" t="s">
        <v>4</v>
      </c>
      <c r="C6" s="1" t="s">
        <v>21</v>
      </c>
      <c r="D6" s="13">
        <v>25000</v>
      </c>
      <c r="E6" s="7">
        <v>41070</v>
      </c>
      <c r="F6" s="12">
        <v>21800</v>
      </c>
      <c r="G6" s="14">
        <f t="shared" ref="G6:G16" si="0">F6*7%</f>
        <v>1526.0000000000002</v>
      </c>
      <c r="H6" s="14">
        <f t="shared" ref="H6:H16" si="1">F6+G6</f>
        <v>23326</v>
      </c>
      <c r="I6" s="24">
        <f t="shared" ref="I6:I16" si="2">PMT($D$21/12,48,H6)</f>
        <v>-550.48939820451619</v>
      </c>
      <c r="J6" s="16">
        <f t="shared" ref="J6:J16" si="3">VLOOKUP(F6,$C$24:$D$28,2)</f>
        <v>2.5000000000000001E-2</v>
      </c>
    </row>
    <row r="7" spans="1:10" x14ac:dyDescent="0.25">
      <c r="B7" s="1" t="s">
        <v>5</v>
      </c>
      <c r="C7" s="1" t="s">
        <v>23</v>
      </c>
      <c r="D7" s="13">
        <v>36000</v>
      </c>
      <c r="E7" s="7">
        <v>41070</v>
      </c>
      <c r="F7" s="12">
        <v>21500</v>
      </c>
      <c r="G7" s="14">
        <f t="shared" si="0"/>
        <v>1505.0000000000002</v>
      </c>
      <c r="H7" s="14">
        <f t="shared" si="1"/>
        <v>23005</v>
      </c>
      <c r="I7" s="24">
        <f t="shared" si="2"/>
        <v>-542.91385602738978</v>
      </c>
      <c r="J7" s="16">
        <f t="shared" si="3"/>
        <v>2.5000000000000001E-2</v>
      </c>
    </row>
    <row r="8" spans="1:10" x14ac:dyDescent="0.25">
      <c r="B8" s="1" t="s">
        <v>5</v>
      </c>
      <c r="C8" s="1" t="s">
        <v>24</v>
      </c>
      <c r="D8" s="13">
        <v>25000</v>
      </c>
      <c r="E8" s="7">
        <v>41077</v>
      </c>
      <c r="F8" s="12">
        <v>40700</v>
      </c>
      <c r="G8" s="14">
        <f t="shared" si="0"/>
        <v>2849.0000000000005</v>
      </c>
      <c r="H8" s="14">
        <f t="shared" si="1"/>
        <v>43549</v>
      </c>
      <c r="I8" s="24">
        <f t="shared" si="2"/>
        <v>-1027.7485553634774</v>
      </c>
      <c r="J8" s="16">
        <f t="shared" si="3"/>
        <v>3.5000000000000003E-2</v>
      </c>
    </row>
    <row r="9" spans="1:10" x14ac:dyDescent="0.25">
      <c r="B9" s="1" t="s">
        <v>6</v>
      </c>
      <c r="C9" s="1" t="s">
        <v>23</v>
      </c>
      <c r="D9" s="13">
        <v>30000</v>
      </c>
      <c r="E9" s="7">
        <v>41077</v>
      </c>
      <c r="F9" s="12">
        <v>29800</v>
      </c>
      <c r="G9" s="14">
        <f t="shared" si="0"/>
        <v>2086</v>
      </c>
      <c r="H9" s="14">
        <f t="shared" si="1"/>
        <v>31886</v>
      </c>
      <c r="I9" s="24">
        <f t="shared" si="2"/>
        <v>-752.50385626121943</v>
      </c>
      <c r="J9" s="16">
        <f t="shared" si="3"/>
        <v>2.5000000000000001E-2</v>
      </c>
    </row>
    <row r="10" spans="1:10" x14ac:dyDescent="0.25">
      <c r="B10" s="1" t="s">
        <v>6</v>
      </c>
      <c r="C10" s="1" t="s">
        <v>25</v>
      </c>
      <c r="D10" s="13">
        <v>36000</v>
      </c>
      <c r="E10" s="7">
        <v>41084</v>
      </c>
      <c r="F10" s="12">
        <v>22800</v>
      </c>
      <c r="G10" s="14">
        <f t="shared" si="0"/>
        <v>1596.0000000000002</v>
      </c>
      <c r="H10" s="14">
        <f t="shared" si="1"/>
        <v>24396</v>
      </c>
      <c r="I10" s="24">
        <f t="shared" si="2"/>
        <v>-575.74120546160407</v>
      </c>
      <c r="J10" s="16">
        <f t="shared" si="3"/>
        <v>2.5000000000000001E-2</v>
      </c>
    </row>
    <row r="11" spans="1:10" x14ac:dyDescent="0.25">
      <c r="B11" s="1" t="s">
        <v>7</v>
      </c>
      <c r="C11" s="1" t="s">
        <v>26</v>
      </c>
      <c r="D11" s="13">
        <v>30000</v>
      </c>
      <c r="E11" s="7">
        <v>41070</v>
      </c>
      <c r="F11" s="12">
        <v>23400</v>
      </c>
      <c r="G11" s="14">
        <f t="shared" si="0"/>
        <v>1638.0000000000002</v>
      </c>
      <c r="H11" s="14">
        <f t="shared" si="1"/>
        <v>25038</v>
      </c>
      <c r="I11" s="24">
        <f t="shared" si="2"/>
        <v>-590.89228981585677</v>
      </c>
      <c r="J11" s="16">
        <f t="shared" si="3"/>
        <v>2.5000000000000001E-2</v>
      </c>
    </row>
    <row r="12" spans="1:10" x14ac:dyDescent="0.25">
      <c r="B12" s="1" t="s">
        <v>7</v>
      </c>
      <c r="C12" s="1" t="s">
        <v>27</v>
      </c>
      <c r="D12" s="13">
        <v>40000</v>
      </c>
      <c r="E12" s="7">
        <v>41084</v>
      </c>
      <c r="F12" s="12">
        <v>25800</v>
      </c>
      <c r="G12" s="14">
        <f t="shared" si="0"/>
        <v>1806.0000000000002</v>
      </c>
      <c r="H12" s="14">
        <f t="shared" si="1"/>
        <v>27606</v>
      </c>
      <c r="I12" s="24">
        <f t="shared" si="2"/>
        <v>-651.4966272328677</v>
      </c>
      <c r="J12" s="16">
        <f t="shared" si="3"/>
        <v>2.5000000000000001E-2</v>
      </c>
    </row>
    <row r="13" spans="1:10" x14ac:dyDescent="0.25">
      <c r="B13" s="1" t="s">
        <v>8</v>
      </c>
      <c r="C13" s="1" t="s">
        <v>28</v>
      </c>
      <c r="D13" s="13">
        <v>133000</v>
      </c>
      <c r="E13" s="7">
        <v>41070</v>
      </c>
      <c r="F13" s="12">
        <v>3000</v>
      </c>
      <c r="G13" s="14">
        <f t="shared" si="0"/>
        <v>210.00000000000003</v>
      </c>
      <c r="H13" s="14">
        <f t="shared" si="1"/>
        <v>3210</v>
      </c>
      <c r="I13" s="24">
        <f t="shared" si="2"/>
        <v>-75.755421771263684</v>
      </c>
      <c r="J13" s="16">
        <f t="shared" si="3"/>
        <v>0.01</v>
      </c>
    </row>
    <row r="14" spans="1:10" x14ac:dyDescent="0.25">
      <c r="B14" s="1" t="s">
        <v>8</v>
      </c>
      <c r="C14" s="1" t="s">
        <v>29</v>
      </c>
      <c r="D14" s="13">
        <v>24000</v>
      </c>
      <c r="E14" s="7">
        <v>41084</v>
      </c>
      <c r="F14" s="12">
        <v>23900</v>
      </c>
      <c r="G14" s="14">
        <f t="shared" si="0"/>
        <v>1673.0000000000002</v>
      </c>
      <c r="H14" s="14">
        <f t="shared" si="1"/>
        <v>25573</v>
      </c>
      <c r="I14" s="24">
        <f t="shared" si="2"/>
        <v>-603.51819344440071</v>
      </c>
      <c r="J14" s="16">
        <f t="shared" si="3"/>
        <v>2.5000000000000001E-2</v>
      </c>
    </row>
    <row r="15" spans="1:10" x14ac:dyDescent="0.25">
      <c r="B15" s="1" t="s">
        <v>9</v>
      </c>
      <c r="C15" s="1" t="s">
        <v>30</v>
      </c>
      <c r="D15" s="13">
        <v>30000</v>
      </c>
      <c r="E15" s="7">
        <v>41077</v>
      </c>
      <c r="F15" s="12">
        <v>21600</v>
      </c>
      <c r="G15" s="14">
        <f t="shared" si="0"/>
        <v>1512.0000000000002</v>
      </c>
      <c r="H15" s="14">
        <f t="shared" si="1"/>
        <v>23112</v>
      </c>
      <c r="I15" s="24">
        <f t="shared" si="2"/>
        <v>-545.43903675309855</v>
      </c>
      <c r="J15" s="16">
        <f t="shared" si="3"/>
        <v>2.5000000000000001E-2</v>
      </c>
    </row>
    <row r="16" spans="1:10" x14ac:dyDescent="0.25">
      <c r="B16" s="1" t="s">
        <v>9</v>
      </c>
      <c r="C16" s="1" t="s">
        <v>31</v>
      </c>
      <c r="D16" s="13">
        <v>25000</v>
      </c>
      <c r="E16" s="7">
        <v>41084</v>
      </c>
      <c r="F16" s="12">
        <v>21900</v>
      </c>
      <c r="G16" s="14">
        <f t="shared" si="0"/>
        <v>1533.0000000000002</v>
      </c>
      <c r="H16" s="14">
        <f t="shared" si="1"/>
        <v>23433</v>
      </c>
      <c r="I16" s="24">
        <f t="shared" si="2"/>
        <v>-553.01457893022496</v>
      </c>
      <c r="J16" s="16">
        <f t="shared" si="3"/>
        <v>2.5000000000000001E-2</v>
      </c>
    </row>
    <row r="17" spans="1:7" x14ac:dyDescent="0.25">
      <c r="C17">
        <f>COUNTA(C5:C16)</f>
        <v>12</v>
      </c>
    </row>
    <row r="19" spans="1:7" x14ac:dyDescent="0.25">
      <c r="F19" s="8" t="s">
        <v>16</v>
      </c>
      <c r="G19" s="18">
        <f>SUM(H5:H16)</f>
        <v>284620</v>
      </c>
    </row>
    <row r="20" spans="1:7" x14ac:dyDescent="0.25">
      <c r="F20" s="8" t="s">
        <v>17</v>
      </c>
      <c r="G20" s="18">
        <f>AVERAGE(H5:H16)</f>
        <v>23718.333333333332</v>
      </c>
    </row>
    <row r="21" spans="1:7" ht="17.25" x14ac:dyDescent="0.3">
      <c r="C21" s="10" t="s">
        <v>34</v>
      </c>
      <c r="D21" s="15">
        <v>6.25E-2</v>
      </c>
      <c r="F21" s="8" t="s">
        <v>18</v>
      </c>
      <c r="G21" s="18">
        <f>MIN(H5:H16)</f>
        <v>3210</v>
      </c>
    </row>
    <row r="22" spans="1:7" x14ac:dyDescent="0.25">
      <c r="F22" s="8" t="s">
        <v>19</v>
      </c>
      <c r="G22" s="18">
        <f>MAX(H5:H16)</f>
        <v>43549</v>
      </c>
    </row>
    <row r="23" spans="1:7" ht="17.25" x14ac:dyDescent="0.3">
      <c r="A23" s="2" t="s">
        <v>4</v>
      </c>
      <c r="C23" s="22" t="s">
        <v>0</v>
      </c>
      <c r="D23" s="23"/>
      <c r="F23" s="8" t="s">
        <v>1</v>
      </c>
      <c r="G23" s="19">
        <f ca="1">TODAY()</f>
        <v>40855</v>
      </c>
    </row>
    <row r="24" spans="1:7" x14ac:dyDescent="0.25">
      <c r="A24" s="3" t="s">
        <v>5</v>
      </c>
      <c r="C24" s="5">
        <v>3000</v>
      </c>
      <c r="D24" s="3">
        <v>0.01</v>
      </c>
      <c r="F24" s="8" t="s">
        <v>32</v>
      </c>
      <c r="G24" s="25">
        <f>IF(G19&gt;250000,G19*0.015, 0)</f>
        <v>4269.3</v>
      </c>
    </row>
    <row r="25" spans="1:7" x14ac:dyDescent="0.25">
      <c r="A25" s="3" t="s">
        <v>6</v>
      </c>
      <c r="C25" s="5">
        <v>10000</v>
      </c>
      <c r="D25" s="3">
        <v>0.02</v>
      </c>
      <c r="F25" s="9"/>
      <c r="G25" s="9"/>
    </row>
    <row r="26" spans="1:7" x14ac:dyDescent="0.25">
      <c r="A26" s="3" t="s">
        <v>7</v>
      </c>
      <c r="C26" s="5">
        <v>20000</v>
      </c>
      <c r="D26" s="3">
        <v>2.5000000000000001E-2</v>
      </c>
    </row>
    <row r="27" spans="1:7" x14ac:dyDescent="0.25">
      <c r="A27" s="3" t="s">
        <v>8</v>
      </c>
      <c r="C27" s="5">
        <v>30000</v>
      </c>
      <c r="D27" s="3">
        <v>0.03</v>
      </c>
    </row>
    <row r="28" spans="1:7" x14ac:dyDescent="0.25">
      <c r="A28" s="4" t="s">
        <v>9</v>
      </c>
      <c r="C28" s="6">
        <v>40000</v>
      </c>
      <c r="D28" s="4">
        <v>3.5000000000000003E-2</v>
      </c>
    </row>
  </sheetData>
  <mergeCells count="3">
    <mergeCell ref="A1:J1"/>
    <mergeCell ref="A2:J2"/>
    <mergeCell ref="C23:D23"/>
  </mergeCells>
  <dataValidations count="1">
    <dataValidation type="list" allowBlank="1" showInputMessage="1" showErrorMessage="1" promptTitle="Agent Last Name" sqref="B5:B16">
      <formula1>$A$23:$A$28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roject>
  <id>7CMX6Cn7ZDtgrkDqOfxjIiNRbej9BsNC0fC9xOgz+Ok=-~w/VKQ00+VeY8GvX+9edYLA==</id>
</project>
</file>

<file path=customXml/item2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2009-09-23T09:15:48Z</outs:dateTime>
      <outs:isPinned>true</outs:isPinned>
    </outs:relatedDate>
    <outs:relatedDate>
      <outs:type>2</outs:type>
      <outs:displayName>Created</outs:displayName>
      <outs:dateTime>2009-06-24T12:51:07Z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7408735F-B2E4-4CB7-A96C-81A6F209FE8C}">
  <ds:schemaRefs/>
</ds:datastoreItem>
</file>

<file path=customXml/itemProps2.xml><?xml version="1.0" encoding="utf-8"?>
<ds:datastoreItem xmlns:ds="http://schemas.openxmlformats.org/officeDocument/2006/customXml" ds:itemID="{4ECC1553-BFE0-47B5-A75F-1AE2DF187A3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Jerri A Williams</dc:creator>
  <cp:lastModifiedBy>Anne Wilhelmi</cp:lastModifiedBy>
  <dcterms:created xsi:type="dcterms:W3CDTF">2009-06-24T12:51:07Z</dcterms:created>
  <dcterms:modified xsi:type="dcterms:W3CDTF">2011-11-08T21:15:16Z</dcterms:modified>
</cp:coreProperties>
</file>